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ca\Downloads\"/>
    </mc:Choice>
  </mc:AlternateContent>
  <xr:revisionPtr revIDLastSave="0" documentId="8_{1E354150-2178-4A24-B853-CFC8F34384C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31" i="1" l="1"/>
  <c r="C31" i="1"/>
  <c r="F29" i="1"/>
  <c r="F28" i="1"/>
  <c r="F26" i="1"/>
  <c r="F27" i="1"/>
  <c r="C29" i="1"/>
  <c r="C28" i="1"/>
  <c r="I39" i="1" l="1"/>
  <c r="I38" i="1"/>
  <c r="I37" i="1"/>
  <c r="I36" i="1"/>
  <c r="I35" i="1"/>
  <c r="I34" i="1"/>
  <c r="I33" i="1"/>
  <c r="I32" i="1"/>
  <c r="I30" i="1"/>
  <c r="I27" i="1"/>
  <c r="I26" i="1"/>
  <c r="I25" i="1"/>
  <c r="J17" i="1"/>
  <c r="J16" i="1"/>
  <c r="J15" i="1"/>
  <c r="J14" i="1"/>
  <c r="J13" i="1"/>
  <c r="G17" i="1"/>
  <c r="G16" i="1"/>
  <c r="G15" i="1"/>
  <c r="G14" i="1"/>
  <c r="G13" i="1"/>
  <c r="D13" i="1" l="1"/>
  <c r="B9" i="1" l="1"/>
  <c r="D25" i="1" s="1"/>
  <c r="E9" i="1"/>
  <c r="H9" i="1"/>
  <c r="D14" i="1"/>
  <c r="D15" i="1"/>
  <c r="D16" i="1"/>
  <c r="B20" i="1"/>
  <c r="C20" i="1" s="1"/>
  <c r="E20" i="1"/>
  <c r="F20" i="1" s="1"/>
  <c r="H20" i="1"/>
  <c r="H22" i="1"/>
  <c r="C25" i="1"/>
  <c r="F25" i="1"/>
  <c r="I40" i="1"/>
  <c r="C26" i="1"/>
  <c r="C27" i="1"/>
  <c r="C30" i="1"/>
  <c r="F30" i="1"/>
  <c r="C32" i="1"/>
  <c r="F32" i="1"/>
  <c r="C33" i="1"/>
  <c r="F33" i="1"/>
  <c r="C34" i="1"/>
  <c r="D34" i="1"/>
  <c r="F34" i="1"/>
  <c r="C35" i="1"/>
  <c r="F35" i="1"/>
  <c r="C36" i="1"/>
  <c r="F36" i="1"/>
  <c r="C37" i="1"/>
  <c r="F37" i="1"/>
  <c r="C38" i="1"/>
  <c r="F38" i="1"/>
  <c r="C39" i="1"/>
  <c r="F39" i="1"/>
  <c r="B40" i="1"/>
  <c r="E40" i="1"/>
  <c r="H40" i="1"/>
  <c r="H41" i="1" s="1"/>
  <c r="G26" i="1" l="1"/>
  <c r="G31" i="1"/>
  <c r="G29" i="1"/>
  <c r="G28" i="1"/>
  <c r="D31" i="1"/>
  <c r="D28" i="1"/>
  <c r="D29" i="1"/>
  <c r="I22" i="1"/>
  <c r="I42" i="1" s="1"/>
  <c r="J22" i="1"/>
  <c r="H10" i="1"/>
  <c r="J38" i="1"/>
  <c r="J34" i="1"/>
  <c r="J27" i="1"/>
  <c r="I8" i="1"/>
  <c r="J37" i="1"/>
  <c r="J33" i="1"/>
  <c r="J26" i="1"/>
  <c r="I7" i="1"/>
  <c r="I15" i="1" s="1"/>
  <c r="J36" i="1"/>
  <c r="J32" i="1"/>
  <c r="J25" i="1"/>
  <c r="J39" i="1"/>
  <c r="J35" i="1"/>
  <c r="J30" i="1"/>
  <c r="I5" i="1"/>
  <c r="I6" i="1"/>
  <c r="I14" i="1" s="1"/>
  <c r="J20" i="1"/>
  <c r="I20" i="1"/>
  <c r="G39" i="1"/>
  <c r="G33" i="1"/>
  <c r="G37" i="1"/>
  <c r="G30" i="1"/>
  <c r="G35" i="1"/>
  <c r="F8" i="1"/>
  <c r="F7" i="1"/>
  <c r="F15" i="1" s="1"/>
  <c r="G20" i="1"/>
  <c r="F6" i="1"/>
  <c r="F14" i="1" s="1"/>
  <c r="F5" i="1"/>
  <c r="F40" i="1"/>
  <c r="C7" i="1"/>
  <c r="C15" i="1" s="1"/>
  <c r="C8" i="1"/>
  <c r="C16" i="1" s="1"/>
  <c r="B10" i="1"/>
  <c r="B22" i="1"/>
  <c r="C22" i="1" s="1"/>
  <c r="C40" i="1"/>
  <c r="C6" i="1"/>
  <c r="C14" i="1" s="1"/>
  <c r="C5" i="1"/>
  <c r="D37" i="1"/>
  <c r="D39" i="1"/>
  <c r="D36" i="1"/>
  <c r="D30" i="1"/>
  <c r="D38" i="1"/>
  <c r="D33" i="1"/>
  <c r="D27" i="1"/>
  <c r="D35" i="1"/>
  <c r="D32" i="1"/>
  <c r="G38" i="1"/>
  <c r="G36" i="1"/>
  <c r="G34" i="1"/>
  <c r="G32" i="1"/>
  <c r="G27" i="1"/>
  <c r="D26" i="1"/>
  <c r="D20" i="1"/>
  <c r="G25" i="1"/>
  <c r="H42" i="1"/>
  <c r="E22" i="1"/>
  <c r="F22" i="1" s="1"/>
  <c r="E10" i="1"/>
  <c r="I17" i="1" l="1"/>
  <c r="I16" i="1"/>
  <c r="I13" i="1"/>
  <c r="I9" i="1"/>
  <c r="J40" i="1"/>
  <c r="J42" i="1"/>
  <c r="G22" i="1"/>
  <c r="F13" i="1"/>
  <c r="F9" i="1"/>
  <c r="F16" i="1"/>
  <c r="F17" i="1"/>
  <c r="C13" i="1"/>
  <c r="C9" i="1"/>
  <c r="D22" i="1"/>
  <c r="B42" i="1"/>
  <c r="B41" i="1"/>
  <c r="C42" i="1"/>
  <c r="D40" i="1"/>
  <c r="G40" i="1"/>
  <c r="E42" i="1"/>
  <c r="E41" i="1"/>
  <c r="F42" i="1"/>
  <c r="G42" i="1" l="1"/>
  <c r="D42" i="1"/>
</calcChain>
</file>

<file path=xl/sharedStrings.xml><?xml version="1.0" encoding="utf-8"?>
<sst xmlns="http://schemas.openxmlformats.org/spreadsheetml/2006/main" count="61" uniqueCount="45">
  <si>
    <t>ACTUAL</t>
  </si>
  <si>
    <t>BUDGET</t>
  </si>
  <si>
    <t>TOTAL</t>
  </si>
  <si>
    <t>$ / HA</t>
  </si>
  <si>
    <t>$ / SU</t>
  </si>
  <si>
    <t>EFF HA</t>
  </si>
  <si>
    <t>SHEEP SU.</t>
  </si>
  <si>
    <t>CATTLE SU</t>
  </si>
  <si>
    <t>GRAZING SU</t>
  </si>
  <si>
    <t>DEER SU</t>
  </si>
  <si>
    <t>TOTAL SU</t>
  </si>
  <si>
    <t>SU/HA</t>
  </si>
  <si>
    <t>FARM INCOME</t>
  </si>
  <si>
    <t xml:space="preserve">Sheep </t>
  </si>
  <si>
    <t>Cattle</t>
  </si>
  <si>
    <t>Grazing</t>
  </si>
  <si>
    <t xml:space="preserve">Deer </t>
  </si>
  <si>
    <t xml:space="preserve">Velvet </t>
  </si>
  <si>
    <t xml:space="preserve">Cropping </t>
  </si>
  <si>
    <t>Other</t>
  </si>
  <si>
    <t>Total farm income</t>
  </si>
  <si>
    <t>Plus change in stock</t>
  </si>
  <si>
    <t>Gross Farm income</t>
  </si>
  <si>
    <t>Wages</t>
  </si>
  <si>
    <t>An. Health</t>
  </si>
  <si>
    <t>Electricity</t>
  </si>
  <si>
    <t>Fertiliser</t>
  </si>
  <si>
    <t>Freight</t>
  </si>
  <si>
    <t>Farm Working</t>
  </si>
  <si>
    <t>R&amp;M</t>
  </si>
  <si>
    <t>Vehicles</t>
  </si>
  <si>
    <t>Admin</t>
  </si>
  <si>
    <t>Rates</t>
  </si>
  <si>
    <t>Insurance</t>
  </si>
  <si>
    <t>EFS</t>
  </si>
  <si>
    <t>Edit the green cells</t>
  </si>
  <si>
    <t>Notes:</t>
  </si>
  <si>
    <t>Financial Analysis Template</t>
  </si>
  <si>
    <t>FARM EXPENSES</t>
  </si>
  <si>
    <t>Total Farm Expenses</t>
  </si>
  <si>
    <t>Expenses % Income</t>
  </si>
  <si>
    <t>Supplementary feed</t>
  </si>
  <si>
    <t>Regrass &amp; Forage cropping</t>
  </si>
  <si>
    <t>Feed costs (hay/silage making)</t>
  </si>
  <si>
    <t>Weed &amp; Pest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</si>
</sst>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/>
    <xf numFmtId="0" fontId="2" fillId="2" borderId="3" xfId="0" applyFont="1" applyFill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9" fontId="0" fillId="0" borderId="8" xfId="0" applyNumberFormat="1" applyBorder="1" applyAlignment="1">
      <alignment horizontal="center"/>
    </xf>
    <xf numFmtId="0" fontId="0" fillId="0" borderId="0" xfId="0" applyFont="1" applyFill="1" applyBorder="1"/>
    <xf numFmtId="0" fontId="5" fillId="0" borderId="14" xfId="0" applyFont="1" applyBorder="1"/>
    <xf numFmtId="164" fontId="0" fillId="0" borderId="10" xfId="1" applyNumberFormat="1" applyFont="1" applyBorder="1" applyAlignment="1">
      <alignment horizontal="center"/>
    </xf>
    <xf numFmtId="0" fontId="5" fillId="0" borderId="13" xfId="0" applyFont="1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4" fillId="0" borderId="13" xfId="0" applyFon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1" xfId="0" applyNumberFormat="1" applyBorder="1"/>
    <xf numFmtId="43" fontId="0" fillId="0" borderId="9" xfId="0" applyNumberFormat="1" applyBorder="1"/>
    <xf numFmtId="43" fontId="0" fillId="0" borderId="11" xfId="0" applyNumberFormat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3" fontId="5" fillId="0" borderId="18" xfId="0" applyNumberFormat="1" applyFont="1" applyBorder="1"/>
    <xf numFmtId="43" fontId="5" fillId="0" borderId="19" xfId="0" applyNumberFormat="1" applyFont="1" applyBorder="1"/>
    <xf numFmtId="43" fontId="5" fillId="0" borderId="20" xfId="0" applyNumberFormat="1" applyFont="1" applyBorder="1"/>
    <xf numFmtId="3" fontId="5" fillId="0" borderId="21" xfId="0" applyNumberFormat="1" applyFont="1" applyBorder="1"/>
    <xf numFmtId="43" fontId="5" fillId="0" borderId="22" xfId="0" applyNumberFormat="1" applyFont="1" applyBorder="1"/>
    <xf numFmtId="0" fontId="0" fillId="0" borderId="24" xfId="0" applyBorder="1"/>
    <xf numFmtId="0" fontId="0" fillId="0" borderId="14" xfId="0" applyBorder="1"/>
    <xf numFmtId="0" fontId="0" fillId="0" borderId="26" xfId="0" applyBorder="1"/>
    <xf numFmtId="2" fontId="3" fillId="0" borderId="8" xfId="0" applyNumberFormat="1" applyFont="1" applyBorder="1"/>
    <xf numFmtId="0" fontId="4" fillId="0" borderId="13" xfId="0" applyFont="1" applyFill="1" applyBorder="1"/>
    <xf numFmtId="164" fontId="5" fillId="0" borderId="18" xfId="1" applyNumberFormat="1" applyFont="1" applyBorder="1"/>
    <xf numFmtId="0" fontId="5" fillId="0" borderId="0" xfId="0" applyFont="1"/>
    <xf numFmtId="9" fontId="5" fillId="0" borderId="0" xfId="2" applyFont="1"/>
    <xf numFmtId="0" fontId="5" fillId="0" borderId="0" xfId="0" applyFont="1" applyBorder="1"/>
    <xf numFmtId="164" fontId="5" fillId="0" borderId="27" xfId="0" applyNumberFormat="1" applyFont="1" applyBorder="1"/>
    <xf numFmtId="43" fontId="5" fillId="0" borderId="28" xfId="0" applyNumberFormat="1" applyFont="1" applyBorder="1"/>
    <xf numFmtId="43" fontId="5" fillId="0" borderId="29" xfId="0" applyNumberFormat="1" applyFont="1" applyBorder="1"/>
    <xf numFmtId="164" fontId="5" fillId="0" borderId="30" xfId="0" applyNumberFormat="1" applyFont="1" applyBorder="1"/>
    <xf numFmtId="43" fontId="5" fillId="0" borderId="31" xfId="0" applyNumberFormat="1" applyFont="1" applyBorder="1"/>
    <xf numFmtId="43" fontId="5" fillId="0" borderId="32" xfId="0" applyNumberFormat="1" applyFont="1" applyBorder="1"/>
    <xf numFmtId="164" fontId="5" fillId="3" borderId="7" xfId="1" applyNumberFormat="1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3" fillId="3" borderId="7" xfId="1" applyNumberFormat="1" applyFont="1" applyFill="1" applyBorder="1"/>
    <xf numFmtId="164" fontId="5" fillId="3" borderId="10" xfId="1" applyNumberFormat="1" applyFont="1" applyFill="1" applyBorder="1" applyAlignment="1">
      <alignment horizontal="center"/>
    </xf>
    <xf numFmtId="164" fontId="3" fillId="3" borderId="10" xfId="1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2" fillId="3" borderId="6" xfId="0" applyFont="1" applyFill="1" applyBorder="1"/>
    <xf numFmtId="0" fontId="5" fillId="3" borderId="4" xfId="0" applyFont="1" applyFill="1" applyBorder="1" applyAlignment="1">
      <alignment horizontal="center"/>
    </xf>
    <xf numFmtId="164" fontId="3" fillId="3" borderId="10" xfId="1" applyNumberFormat="1" applyFont="1" applyFill="1" applyBorder="1"/>
    <xf numFmtId="3" fontId="0" fillId="3" borderId="23" xfId="0" applyNumberFormat="1" applyFill="1" applyBorder="1"/>
    <xf numFmtId="3" fontId="0" fillId="3" borderId="25" xfId="0" applyNumberFormat="1" applyFill="1" applyBorder="1"/>
    <xf numFmtId="0" fontId="6" fillId="0" borderId="0" xfId="0" applyFont="1"/>
    <xf numFmtId="0" fontId="2" fillId="0" borderId="0" xfId="0" applyFont="1" applyBorder="1" applyAlignment="1">
      <alignment vertical="center" wrapText="1"/>
    </xf>
    <xf numFmtId="0" fontId="0" fillId="0" borderId="34" xfId="0" applyBorder="1" applyAlignment="1">
      <alignment horizontal="center"/>
    </xf>
    <xf numFmtId="0" fontId="0" fillId="0" borderId="35" xfId="0" applyBorder="1"/>
    <xf numFmtId="0" fontId="6" fillId="0" borderId="33" xfId="0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33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392206</xdr:colOff>
      <xdr:row>0</xdr:row>
      <xdr:rowOff>44824</xdr:rowOff>
    </xdr:from>
    <xdr:to>
      <xdr:col>9</xdr:col>
      <xdr:colOff>277007</xdr:colOff>
      <xdr:row>0</xdr:row>
      <xdr:rowOff>503051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235" y="44824"/>
          <a:ext cx="1218301" cy="45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="85" zoomScaleNormal="85" workbookViewId="0">
      <selection activeCell="L10" sqref="L10"/>
    </sheetView>
  </sheetViews>
  <sheetFormatPr defaultRowHeight="14.4" x14ac:dyDescent="0.3"/>
  <cols>
    <col min="1" max="1" width="25.77734375" bestFit="1" customWidth="1"/>
    <col min="3" max="3" width="10.5546875" customWidth="1"/>
    <col min="4" max="4" width="8" bestFit="1" customWidth="1"/>
    <col min="6" max="6" width="10" customWidth="1"/>
    <col min="7" max="7" width="8" bestFit="1" customWidth="1"/>
    <col min="9" max="9" width="11" customWidth="1"/>
    <col min="10" max="10" width="8" bestFit="1" customWidth="1"/>
    <col min="12" max="12" width="20" customWidth="1"/>
  </cols>
  <sheetData>
    <row r="1" spans="1:12" ht="42.75" customHeight="1" thickBot="1" x14ac:dyDescent="0.35">
      <c r="A1" s="67" t="s">
        <v>37</v>
      </c>
      <c r="B1" s="1"/>
      <c r="C1" s="2"/>
      <c r="D1" s="1"/>
      <c r="F1" s="3"/>
      <c r="H1" s="3"/>
      <c r="L1" s="66" t="s">
        <v>36</v>
      </c>
    </row>
    <row r="2" spans="1:12" ht="18" thickTop="1" x14ac:dyDescent="0.3">
      <c r="A2" s="1"/>
      <c r="B2" s="4" t="s">
        <v>0</v>
      </c>
      <c r="C2" s="5">
        <v>2016</v>
      </c>
      <c r="D2" s="6"/>
      <c r="E2" s="4" t="s">
        <v>0</v>
      </c>
      <c r="F2" s="5">
        <v>2017</v>
      </c>
      <c r="G2" s="7"/>
      <c r="H2" s="62" t="s">
        <v>1</v>
      </c>
      <c r="I2" s="60">
        <v>2018</v>
      </c>
      <c r="J2" s="61"/>
      <c r="L2" t="s">
        <v>35</v>
      </c>
    </row>
    <row r="3" spans="1:12" x14ac:dyDescent="0.3">
      <c r="A3" s="1"/>
      <c r="B3" s="8" t="s">
        <v>2</v>
      </c>
      <c r="C3" s="9" t="s">
        <v>3</v>
      </c>
      <c r="D3" s="10"/>
      <c r="E3" s="8" t="s">
        <v>2</v>
      </c>
      <c r="F3" s="9" t="s">
        <v>3</v>
      </c>
      <c r="G3" s="10"/>
      <c r="H3" s="11" t="s">
        <v>2</v>
      </c>
      <c r="I3" s="9" t="s">
        <v>3</v>
      </c>
      <c r="J3" s="12"/>
    </row>
    <row r="4" spans="1:12" x14ac:dyDescent="0.3">
      <c r="A4" s="13" t="s">
        <v>5</v>
      </c>
      <c r="B4" s="55">
        <v>2000</v>
      </c>
      <c r="C4" s="14"/>
      <c r="D4" s="15"/>
      <c r="E4" s="55">
        <v>2000</v>
      </c>
      <c r="F4" s="14"/>
      <c r="G4" s="15"/>
      <c r="H4" s="58"/>
      <c r="I4" s="14"/>
      <c r="J4" s="16"/>
    </row>
    <row r="5" spans="1:12" x14ac:dyDescent="0.3">
      <c r="A5" s="17" t="s">
        <v>6</v>
      </c>
      <c r="B5" s="56">
        <v>5000</v>
      </c>
      <c r="C5" s="18">
        <f>IFERROR(SUM(B5/B9), " ")</f>
        <v>0.3125</v>
      </c>
      <c r="D5" s="15"/>
      <c r="E5" s="56">
        <v>5000</v>
      </c>
      <c r="F5" s="18">
        <f>IFERROR(SUM(E5/E9), " ")</f>
        <v>0.30303030303030304</v>
      </c>
      <c r="G5" s="15"/>
      <c r="H5" s="59"/>
      <c r="I5" s="18" t="str">
        <f>IFERROR(SUM(H5/H9), " ")</f>
        <v xml:space="preserve"> </v>
      </c>
      <c r="J5" s="16"/>
    </row>
    <row r="6" spans="1:12" x14ac:dyDescent="0.3">
      <c r="A6" s="17" t="s">
        <v>7</v>
      </c>
      <c r="B6" s="56">
        <v>3500</v>
      </c>
      <c r="C6" s="18">
        <f>IFERROR(SUM(B6/B9), " ")</f>
        <v>0.21875</v>
      </c>
      <c r="D6" s="15"/>
      <c r="E6" s="56">
        <v>3500</v>
      </c>
      <c r="F6" s="18">
        <f>IFERROR(SUM(E6/E9), " ")</f>
        <v>0.21212121212121213</v>
      </c>
      <c r="G6" s="15"/>
      <c r="H6" s="59"/>
      <c r="I6" s="18" t="str">
        <f>IFERROR(SUM(H6/H9), " ")</f>
        <v xml:space="preserve"> </v>
      </c>
      <c r="J6" s="16"/>
    </row>
    <row r="7" spans="1:12" x14ac:dyDescent="0.3">
      <c r="A7" s="19" t="s">
        <v>8</v>
      </c>
      <c r="B7" s="56">
        <v>2500</v>
      </c>
      <c r="C7" s="18">
        <f>IFERROR(SUM(B7/B9), " ")</f>
        <v>0.15625</v>
      </c>
      <c r="D7" s="15"/>
      <c r="E7" s="56">
        <v>2000</v>
      </c>
      <c r="F7" s="18">
        <f>IFERROR(SUM(E7/E9), " ")</f>
        <v>0.12121212121212122</v>
      </c>
      <c r="G7" s="15"/>
      <c r="H7" s="59"/>
      <c r="I7" s="18" t="str">
        <f>IFERROR(SUM(H7/H9), " ")</f>
        <v xml:space="preserve"> </v>
      </c>
      <c r="J7" s="16"/>
    </row>
    <row r="8" spans="1:12" x14ac:dyDescent="0.3">
      <c r="A8" s="17" t="s">
        <v>9</v>
      </c>
      <c r="B8" s="56">
        <v>5000</v>
      </c>
      <c r="C8" s="18">
        <f>IFERROR(SUM(B8/B9), " ")</f>
        <v>0.3125</v>
      </c>
      <c r="D8" s="15"/>
      <c r="E8" s="56">
        <v>6000</v>
      </c>
      <c r="F8" s="18">
        <f>IFERROR(SUM(E8/E9), " ")</f>
        <v>0.36363636363636365</v>
      </c>
      <c r="G8" s="15"/>
      <c r="H8" s="59"/>
      <c r="I8" s="18" t="str">
        <f>IFERROR(SUM(H8/H9), " ")</f>
        <v xml:space="preserve"> </v>
      </c>
      <c r="J8" s="16"/>
    </row>
    <row r="9" spans="1:12" x14ac:dyDescent="0.3">
      <c r="A9" s="20" t="s">
        <v>10</v>
      </c>
      <c r="B9" s="71">
        <f>SUM(B5:B8)</f>
        <v>16000</v>
      </c>
      <c r="C9" s="18">
        <f>IFERROR(SUM(C5:C8), " ")</f>
        <v>1</v>
      </c>
      <c r="D9" s="15"/>
      <c r="E9" s="71">
        <f>SUM(E5:E8)</f>
        <v>16500</v>
      </c>
      <c r="F9" s="18">
        <f>IFERROR(SUM(F5:F8)," ")</f>
        <v>1</v>
      </c>
      <c r="G9" s="15"/>
      <c r="H9" s="21">
        <f>SUM(H5:H8)</f>
        <v>0</v>
      </c>
      <c r="I9" s="18">
        <f>IFERROR(SUM(I5:I8), " ")</f>
        <v>0</v>
      </c>
      <c r="J9" s="16"/>
    </row>
    <row r="10" spans="1:12" x14ac:dyDescent="0.3">
      <c r="A10" s="22" t="s">
        <v>11</v>
      </c>
      <c r="B10" s="70">
        <f>IFERROR(SUM(B9/B4), " ")</f>
        <v>8</v>
      </c>
      <c r="C10" s="68"/>
      <c r="D10" s="68"/>
      <c r="E10" s="72">
        <f>SUM(E9/E4)</f>
        <v>8.25</v>
      </c>
      <c r="F10" s="68"/>
      <c r="G10" s="68"/>
      <c r="H10" s="72" t="str">
        <f>IFERROR(SUM(H9/H4), " ")</f>
        <v xml:space="preserve"> </v>
      </c>
      <c r="I10" s="73"/>
      <c r="J10" s="69"/>
    </row>
    <row r="11" spans="1:12" x14ac:dyDescent="0.3">
      <c r="A11" s="17"/>
      <c r="B11" s="24"/>
      <c r="C11" s="1"/>
      <c r="D11" s="1"/>
      <c r="E11" s="24"/>
      <c r="F11" s="1"/>
      <c r="G11" s="1"/>
      <c r="H11" s="25"/>
      <c r="I11" s="1"/>
      <c r="J11" s="23"/>
    </row>
    <row r="12" spans="1:12" x14ac:dyDescent="0.3">
      <c r="A12" s="22" t="s">
        <v>12</v>
      </c>
      <c r="B12" s="24"/>
      <c r="C12" s="9" t="s">
        <v>3</v>
      </c>
      <c r="D12" s="10" t="s">
        <v>4</v>
      </c>
      <c r="E12" s="24"/>
      <c r="F12" s="9" t="s">
        <v>3</v>
      </c>
      <c r="G12" s="10" t="s">
        <v>4</v>
      </c>
      <c r="H12" s="25"/>
      <c r="I12" s="9" t="s">
        <v>3</v>
      </c>
      <c r="J12" s="10" t="s">
        <v>4</v>
      </c>
    </row>
    <row r="13" spans="1:12" x14ac:dyDescent="0.3">
      <c r="A13" s="26" t="s">
        <v>13</v>
      </c>
      <c r="B13" s="57">
        <v>600000</v>
      </c>
      <c r="C13" s="27">
        <f>SUM(B13/(B4*C5))</f>
        <v>960</v>
      </c>
      <c r="D13" s="28">
        <f>SUM(B13/B5)</f>
        <v>120</v>
      </c>
      <c r="E13" s="57">
        <v>650000</v>
      </c>
      <c r="F13" s="27">
        <f>IFERROR(SUM(E13/(E4*F5)), " ")</f>
        <v>1072.5</v>
      </c>
      <c r="G13" s="28">
        <f>IFERROR(SUM(E13/E5), " ")</f>
        <v>130</v>
      </c>
      <c r="H13" s="63"/>
      <c r="I13" s="27" t="str">
        <f>IFERROR(SUM(H13/(H4*I5)), " ")</f>
        <v xml:space="preserve"> </v>
      </c>
      <c r="J13" s="29" t="str">
        <f>IFERROR(SUM(H13/H5), " ")</f>
        <v xml:space="preserve"> </v>
      </c>
    </row>
    <row r="14" spans="1:12" x14ac:dyDescent="0.3">
      <c r="A14" s="26" t="s">
        <v>14</v>
      </c>
      <c r="B14" s="57">
        <v>150000</v>
      </c>
      <c r="C14" s="27">
        <f>SUM(B14/(B4*C6))</f>
        <v>342.85714285714283</v>
      </c>
      <c r="D14" s="28">
        <f>SUM(B14/B6)</f>
        <v>42.857142857142854</v>
      </c>
      <c r="E14" s="57"/>
      <c r="F14" s="27">
        <f>IFERROR(SUM(E14/(E4*F6)), " ")</f>
        <v>0</v>
      </c>
      <c r="G14" s="28">
        <f>IFERROR(SUM(E14/E6), " ")</f>
        <v>0</v>
      </c>
      <c r="H14" s="63"/>
      <c r="I14" s="27" t="str">
        <f>IFERROR(SUM(H14/(H4*I6)), " ")</f>
        <v xml:space="preserve"> </v>
      </c>
      <c r="J14" s="29" t="str">
        <f>IFERROR(SUM(H14/H6), " ")</f>
        <v xml:space="preserve"> </v>
      </c>
    </row>
    <row r="15" spans="1:12" x14ac:dyDescent="0.3">
      <c r="A15" s="26" t="s">
        <v>15</v>
      </c>
      <c r="B15" s="57">
        <v>45000</v>
      </c>
      <c r="C15" s="27">
        <f>SUM(B15/(B4*C7))</f>
        <v>144</v>
      </c>
      <c r="D15" s="28">
        <f>SUM(B15/B7)</f>
        <v>18</v>
      </c>
      <c r="E15" s="57"/>
      <c r="F15" s="27">
        <f>IFERROR(SUM(E15/(E4*F7)), " ")</f>
        <v>0</v>
      </c>
      <c r="G15" s="28">
        <f>IFERROR(SUM(E15/E7), " ")</f>
        <v>0</v>
      </c>
      <c r="H15" s="63"/>
      <c r="I15" s="27" t="str">
        <f>IFERROR(SUM(H15/(H4*I7)), " ")</f>
        <v xml:space="preserve"> </v>
      </c>
      <c r="J15" s="29" t="str">
        <f>IFERROR(SUM(H15/H7), " ")</f>
        <v xml:space="preserve"> </v>
      </c>
    </row>
    <row r="16" spans="1:12" x14ac:dyDescent="0.3">
      <c r="A16" s="26" t="s">
        <v>16</v>
      </c>
      <c r="B16" s="57">
        <v>550000</v>
      </c>
      <c r="C16" s="27">
        <f>SUM(B16/(B4*C8))</f>
        <v>880</v>
      </c>
      <c r="D16" s="30">
        <f>SUM(B16/B8)</f>
        <v>110</v>
      </c>
      <c r="E16" s="57"/>
      <c r="F16" s="27">
        <f>IFERROR(SUM(E16/(E4*F8)), " ")</f>
        <v>0</v>
      </c>
      <c r="G16" s="30">
        <f>IFERROR(SUM(E16/E8), " ")</f>
        <v>0</v>
      </c>
      <c r="H16" s="63"/>
      <c r="I16" s="27" t="str">
        <f>IFERROR(SUM(H16/(H4*I8)), " ")</f>
        <v xml:space="preserve"> </v>
      </c>
      <c r="J16" s="31" t="str">
        <f>IFERROR(SUM(H16/H8), " ")</f>
        <v xml:space="preserve"> </v>
      </c>
    </row>
    <row r="17" spans="1:10" x14ac:dyDescent="0.3">
      <c r="A17" s="26" t="s">
        <v>17</v>
      </c>
      <c r="B17" s="57">
        <v>120000</v>
      </c>
      <c r="C17" s="32"/>
      <c r="D17" s="33"/>
      <c r="E17" s="57"/>
      <c r="F17" s="27">
        <f>IFERROR(SUM(E17/(E4*F8)), " ")</f>
        <v>0</v>
      </c>
      <c r="G17" s="30">
        <f>IFERROR(SUM(E17/E8), " ")</f>
        <v>0</v>
      </c>
      <c r="H17" s="57"/>
      <c r="I17" s="27" t="str">
        <f>IFERROR(SUM(H17/(H4*I8)), " ")</f>
        <v xml:space="preserve"> </v>
      </c>
      <c r="J17" s="30" t="str">
        <f>IFERROR(SUM(H17/H8), " ")</f>
        <v xml:space="preserve"> </v>
      </c>
    </row>
    <row r="18" spans="1:10" x14ac:dyDescent="0.3">
      <c r="A18" s="26" t="s">
        <v>18</v>
      </c>
      <c r="B18" s="57"/>
      <c r="C18" s="32"/>
      <c r="D18" s="33"/>
      <c r="E18" s="57"/>
      <c r="F18" s="32"/>
      <c r="G18" s="33"/>
      <c r="H18" s="63"/>
      <c r="I18" s="32"/>
      <c r="J18" s="34"/>
    </row>
    <row r="19" spans="1:10" x14ac:dyDescent="0.3">
      <c r="A19" s="17" t="s">
        <v>19</v>
      </c>
      <c r="B19" s="57"/>
      <c r="C19" s="32"/>
      <c r="D19" s="33"/>
      <c r="E19" s="57"/>
      <c r="F19" s="32"/>
      <c r="G19" s="33"/>
      <c r="H19" s="63"/>
      <c r="I19" s="32"/>
      <c r="J19" s="34"/>
    </row>
    <row r="20" spans="1:10" ht="15" thickBot="1" x14ac:dyDescent="0.35">
      <c r="A20" s="22" t="s">
        <v>20</v>
      </c>
      <c r="B20" s="35">
        <f>SUM(B13:B19)</f>
        <v>1465000</v>
      </c>
      <c r="C20" s="36">
        <f>SUM(B20/B4)</f>
        <v>732.5</v>
      </c>
      <c r="D20" s="37">
        <f>SUM(B20/B9)</f>
        <v>91.5625</v>
      </c>
      <c r="E20" s="35">
        <f>SUM(E13:E19)</f>
        <v>650000</v>
      </c>
      <c r="F20" s="36">
        <f>IFERROR(SUM(E20/E4), " ")</f>
        <v>325</v>
      </c>
      <c r="G20" s="37">
        <f>IFERROR(SUM(E20/E9), " ")</f>
        <v>39.393939393939391</v>
      </c>
      <c r="H20" s="38">
        <f>SUM(H13:H19)</f>
        <v>0</v>
      </c>
      <c r="I20" s="36" t="str">
        <f>IFERROR(SUM(H20/H4), " ")</f>
        <v xml:space="preserve"> </v>
      </c>
      <c r="J20" s="39" t="str">
        <f>IFERROR(SUM(H20/H9), " ")</f>
        <v xml:space="preserve"> </v>
      </c>
    </row>
    <row r="21" spans="1:10" ht="15" thickTop="1" x14ac:dyDescent="0.3">
      <c r="A21" s="17" t="s">
        <v>21</v>
      </c>
      <c r="B21" s="64"/>
      <c r="C21" s="40"/>
      <c r="D21" s="41"/>
      <c r="E21" s="64"/>
      <c r="F21" s="40"/>
      <c r="G21" s="41"/>
      <c r="H21" s="65"/>
      <c r="I21" s="40"/>
      <c r="J21" s="42"/>
    </row>
    <row r="22" spans="1:10" ht="15" thickBot="1" x14ac:dyDescent="0.35">
      <c r="A22" s="20" t="s">
        <v>22</v>
      </c>
      <c r="B22" s="35">
        <f>SUM(B20:B21)</f>
        <v>1465000</v>
      </c>
      <c r="C22" s="36">
        <f>SUM(B22/B4)</f>
        <v>732.5</v>
      </c>
      <c r="D22" s="37">
        <f>SUM(B22/B9)</f>
        <v>91.5625</v>
      </c>
      <c r="E22" s="35">
        <f>SUM(E20:E21)</f>
        <v>650000</v>
      </c>
      <c r="F22" s="36">
        <f>IFERROR(SUM(E22/E4), " ")</f>
        <v>325</v>
      </c>
      <c r="G22" s="37">
        <f>IFERROR(SUM(E22/E9), " ")</f>
        <v>39.393939393939391</v>
      </c>
      <c r="H22" s="38">
        <f>SUM(H20:H21)</f>
        <v>0</v>
      </c>
      <c r="I22" s="36" t="str">
        <f>IFERROR(SUM(H22/H4), " ")</f>
        <v xml:space="preserve"> </v>
      </c>
      <c r="J22" s="39" t="str">
        <f>IFERROR(SUM(H22/H9), " ")</f>
        <v xml:space="preserve"> </v>
      </c>
    </row>
    <row r="23" spans="1:10" ht="15" thickTop="1" x14ac:dyDescent="0.3">
      <c r="A23" s="1"/>
      <c r="B23" s="24"/>
      <c r="C23" s="1"/>
      <c r="D23" s="1"/>
      <c r="E23" s="24"/>
      <c r="F23" s="1"/>
      <c r="G23" s="1"/>
      <c r="H23" s="25"/>
      <c r="I23" s="1"/>
      <c r="J23" s="23"/>
    </row>
    <row r="24" spans="1:10" x14ac:dyDescent="0.3">
      <c r="A24" s="13" t="s">
        <v>38</v>
      </c>
      <c r="B24" s="24"/>
      <c r="C24" s="9" t="s">
        <v>3</v>
      </c>
      <c r="D24" s="10" t="s">
        <v>4</v>
      </c>
      <c r="E24" s="24"/>
      <c r="F24" s="9" t="s">
        <v>3</v>
      </c>
      <c r="G24" s="10" t="s">
        <v>4</v>
      </c>
      <c r="H24" s="25"/>
      <c r="I24" s="9" t="s">
        <v>3</v>
      </c>
      <c r="J24" s="10" t="s">
        <v>4</v>
      </c>
    </row>
    <row r="25" spans="1:10" x14ac:dyDescent="0.3">
      <c r="A25" s="17" t="s">
        <v>23</v>
      </c>
      <c r="B25" s="57">
        <v>80000</v>
      </c>
      <c r="C25" s="43">
        <f>SUM(B25/B4)</f>
        <v>40</v>
      </c>
      <c r="D25" s="28">
        <f>SUM(B25/B9)</f>
        <v>5</v>
      </c>
      <c r="E25" s="57"/>
      <c r="F25" s="43">
        <f>SUM(E25/E4)</f>
        <v>0</v>
      </c>
      <c r="G25" s="28">
        <f>SUM(E25/E9)</f>
        <v>0</v>
      </c>
      <c r="H25" s="63"/>
      <c r="I25" s="43" t="str">
        <f>IFERROR(SUM(H25/H4), " ")</f>
        <v xml:space="preserve"> </v>
      </c>
      <c r="J25" s="29" t="str">
        <f>IFERROR(SUM(H25/H9), " ")</f>
        <v xml:space="preserve"> </v>
      </c>
    </row>
    <row r="26" spans="1:10" x14ac:dyDescent="0.3">
      <c r="A26" s="44" t="s">
        <v>24</v>
      </c>
      <c r="B26" s="57">
        <v>15000</v>
      </c>
      <c r="C26" s="43">
        <f>SUM(B26/B4)</f>
        <v>7.5</v>
      </c>
      <c r="D26" s="28">
        <f>SUM(B26/B9)</f>
        <v>0.9375</v>
      </c>
      <c r="E26" s="57"/>
      <c r="F26" s="43">
        <f>SUM(E26/E4)</f>
        <v>0</v>
      </c>
      <c r="G26" s="28">
        <f>SUM(E26/E9)</f>
        <v>0</v>
      </c>
      <c r="H26" s="63"/>
      <c r="I26" s="43" t="str">
        <f>IFERROR(SUM(H26/H4), " ")</f>
        <v xml:space="preserve"> </v>
      </c>
      <c r="J26" s="29" t="str">
        <f>IFERROR(SUM(H26/H9), " ")</f>
        <v xml:space="preserve"> </v>
      </c>
    </row>
    <row r="27" spans="1:10" x14ac:dyDescent="0.3">
      <c r="A27" s="44" t="s">
        <v>25</v>
      </c>
      <c r="B27" s="57">
        <v>22000</v>
      </c>
      <c r="C27" s="43">
        <f>SUM(B27/B4)</f>
        <v>11</v>
      </c>
      <c r="D27" s="28">
        <f>SUM(B27/B9)</f>
        <v>1.375</v>
      </c>
      <c r="E27" s="57"/>
      <c r="F27" s="43">
        <f t="shared" ref="F27" si="0">SUM(E27/E6)</f>
        <v>0</v>
      </c>
      <c r="G27" s="28">
        <f>SUM(E27/E9)</f>
        <v>0</v>
      </c>
      <c r="H27" s="63"/>
      <c r="I27" s="43" t="str">
        <f>IFERROR(SUM(H27/H4), " ")</f>
        <v xml:space="preserve"> </v>
      </c>
      <c r="J27" s="29" t="str">
        <f>IFERROR(SUM(H27/H9), " ")</f>
        <v xml:space="preserve"> </v>
      </c>
    </row>
    <row r="28" spans="1:10" x14ac:dyDescent="0.3">
      <c r="A28" s="44" t="s">
        <v>41</v>
      </c>
      <c r="B28" s="57">
        <v>80000</v>
      </c>
      <c r="C28" s="43">
        <f>SUM(B28/B4)</f>
        <v>40</v>
      </c>
      <c r="D28" s="28">
        <f>SUM(B28/B9)</f>
        <v>5</v>
      </c>
      <c r="E28" s="57"/>
      <c r="F28" s="43">
        <f>SUM(E28/E4)</f>
        <v>0</v>
      </c>
      <c r="G28" s="28">
        <f>SUM(E28/E9)</f>
        <v>0</v>
      </c>
      <c r="H28" s="63"/>
      <c r="I28" s="43"/>
      <c r="J28" s="29"/>
    </row>
    <row r="29" spans="1:10" x14ac:dyDescent="0.3">
      <c r="A29" s="44" t="s">
        <v>42</v>
      </c>
      <c r="B29" s="57">
        <v>20000</v>
      </c>
      <c r="C29" s="43">
        <f>SUM(B29/B4)</f>
        <v>10</v>
      </c>
      <c r="D29" s="28">
        <f>SUM(B29/B9)</f>
        <v>1.25</v>
      </c>
      <c r="E29" s="57"/>
      <c r="F29" s="43">
        <f>SUM(E29/E4)</f>
        <v>0</v>
      </c>
      <c r="G29" s="28">
        <f>SUM(E29/E9)</f>
        <v>0</v>
      </c>
      <c r="H29" s="63"/>
      <c r="I29" s="43"/>
      <c r="J29" s="29"/>
    </row>
    <row r="30" spans="1:10" x14ac:dyDescent="0.3">
      <c r="A30" s="44" t="s">
        <v>43</v>
      </c>
      <c r="B30" s="57">
        <v>30000</v>
      </c>
      <c r="C30" s="43">
        <f>SUM(B30/B4)</f>
        <v>15</v>
      </c>
      <c r="D30" s="28">
        <f>SUM(B30/B9)</f>
        <v>1.875</v>
      </c>
      <c r="E30" s="57"/>
      <c r="F30" s="43">
        <f>SUM(E30/E4)</f>
        <v>0</v>
      </c>
      <c r="G30" s="28">
        <f>SUM(E30/E9)</f>
        <v>0</v>
      </c>
      <c r="H30" s="63"/>
      <c r="I30" s="43" t="str">
        <f>IFERROR(SUM(H30/H4), " ")</f>
        <v xml:space="preserve"> </v>
      </c>
      <c r="J30" s="29" t="str">
        <f>IFERROR(SUM(H30/H9), " ")</f>
        <v xml:space="preserve"> </v>
      </c>
    </row>
    <row r="31" spans="1:10" x14ac:dyDescent="0.3">
      <c r="A31" s="44" t="s">
        <v>44</v>
      </c>
      <c r="B31" s="57">
        <v>8000</v>
      </c>
      <c r="C31" s="43">
        <f>SUM(B31/B4)</f>
        <v>4</v>
      </c>
      <c r="D31" s="28">
        <f>SUM(B31/B9)</f>
        <v>0.5</v>
      </c>
      <c r="E31" s="57"/>
      <c r="F31" s="43">
        <f>SUM(E31/E4)</f>
        <v>0</v>
      </c>
      <c r="G31" s="28">
        <f>SUM(E31/E9)</f>
        <v>0</v>
      </c>
      <c r="H31" s="63"/>
      <c r="I31" s="43"/>
      <c r="J31" s="29"/>
    </row>
    <row r="32" spans="1:10" x14ac:dyDescent="0.3">
      <c r="A32" s="44" t="s">
        <v>26</v>
      </c>
      <c r="B32" s="57">
        <v>150000</v>
      </c>
      <c r="C32" s="43">
        <f>SUM(B32/B4)</f>
        <v>75</v>
      </c>
      <c r="D32" s="28">
        <f>SUM(B32/B9)</f>
        <v>9.375</v>
      </c>
      <c r="E32" s="57"/>
      <c r="F32" s="43">
        <f>SUM(E32/E4)</f>
        <v>0</v>
      </c>
      <c r="G32" s="28">
        <f>SUM(E32/E9)</f>
        <v>0</v>
      </c>
      <c r="H32" s="63"/>
      <c r="I32" s="43" t="str">
        <f>IFERROR(SUM(H32/H4), " ")</f>
        <v xml:space="preserve"> </v>
      </c>
      <c r="J32" s="29" t="str">
        <f>IFERROR(SUM(H32/H9), " ")</f>
        <v xml:space="preserve"> </v>
      </c>
    </row>
    <row r="33" spans="1:10" x14ac:dyDescent="0.3">
      <c r="A33" s="44" t="s">
        <v>27</v>
      </c>
      <c r="B33" s="57">
        <v>7000</v>
      </c>
      <c r="C33" s="43">
        <f>SUM(B33/B4)</f>
        <v>3.5</v>
      </c>
      <c r="D33" s="28">
        <f>SUM(B33/B9)</f>
        <v>0.4375</v>
      </c>
      <c r="E33" s="57"/>
      <c r="F33" s="43">
        <f>SUM(E33/E4)</f>
        <v>0</v>
      </c>
      <c r="G33" s="28">
        <f>SUM(E33/E9)</f>
        <v>0</v>
      </c>
      <c r="H33" s="63"/>
      <c r="I33" s="43" t="str">
        <f>IFERROR(SUM(H33/H4), " ")</f>
        <v xml:space="preserve"> </v>
      </c>
      <c r="J33" s="29" t="str">
        <f>IFERROR(SUM(H33/H9), " ")</f>
        <v xml:space="preserve"> </v>
      </c>
    </row>
    <row r="34" spans="1:10" x14ac:dyDescent="0.3">
      <c r="A34" s="44" t="s">
        <v>28</v>
      </c>
      <c r="B34" s="57">
        <v>10000</v>
      </c>
      <c r="C34" s="43">
        <f>SUM(B34/B4)</f>
        <v>5</v>
      </c>
      <c r="D34" s="28">
        <f>SUM(B34/B9)</f>
        <v>0.625</v>
      </c>
      <c r="E34" s="57"/>
      <c r="F34" s="43">
        <f>SUM(E34/E4)</f>
        <v>0</v>
      </c>
      <c r="G34" s="28">
        <f>SUM(E34/E9)</f>
        <v>0</v>
      </c>
      <c r="H34" s="63"/>
      <c r="I34" s="43" t="str">
        <f>IFERROR(SUM(H34/H4), " ")</f>
        <v xml:space="preserve"> </v>
      </c>
      <c r="J34" s="29" t="str">
        <f>IFERROR(SUM(H34/H9), " ")</f>
        <v xml:space="preserve"> </v>
      </c>
    </row>
    <row r="35" spans="1:10" x14ac:dyDescent="0.3">
      <c r="A35" s="44" t="s">
        <v>29</v>
      </c>
      <c r="B35" s="57">
        <v>10000</v>
      </c>
      <c r="C35" s="43">
        <f>SUM(B35/B4)</f>
        <v>5</v>
      </c>
      <c r="D35" s="28">
        <f>SUM(B35/B9)</f>
        <v>0.625</v>
      </c>
      <c r="E35" s="57"/>
      <c r="F35" s="43">
        <f>SUM(E35/E4)</f>
        <v>0</v>
      </c>
      <c r="G35" s="28">
        <f>SUM(E35/E9)</f>
        <v>0</v>
      </c>
      <c r="H35" s="63"/>
      <c r="I35" s="43" t="str">
        <f>IFERROR(SUM(H35/H4), " ")</f>
        <v xml:space="preserve"> </v>
      </c>
      <c r="J35" s="29" t="str">
        <f>IFERROR(SUM(H35/H9), " ")</f>
        <v xml:space="preserve"> </v>
      </c>
    </row>
    <row r="36" spans="1:10" x14ac:dyDescent="0.3">
      <c r="A36" s="44" t="s">
        <v>30</v>
      </c>
      <c r="B36" s="57">
        <v>28000</v>
      </c>
      <c r="C36" s="43">
        <f>SUM(B36/B4)</f>
        <v>14</v>
      </c>
      <c r="D36" s="28">
        <f>SUM(B36/B9)</f>
        <v>1.75</v>
      </c>
      <c r="E36" s="57"/>
      <c r="F36" s="43">
        <f>SUM(E36/E4)</f>
        <v>0</v>
      </c>
      <c r="G36" s="28">
        <f>SUM(E36/E9)</f>
        <v>0</v>
      </c>
      <c r="H36" s="63"/>
      <c r="I36" s="43" t="str">
        <f>IFERROR(SUM(H36/H4), " ")</f>
        <v xml:space="preserve"> </v>
      </c>
      <c r="J36" s="29" t="str">
        <f>IFERROR(SUM(H36/H9), " ")</f>
        <v xml:space="preserve"> </v>
      </c>
    </row>
    <row r="37" spans="1:10" x14ac:dyDescent="0.3">
      <c r="A37" s="44" t="s">
        <v>31</v>
      </c>
      <c r="B37" s="57">
        <v>2000</v>
      </c>
      <c r="C37" s="43">
        <f>SUM(B37/B4)</f>
        <v>1</v>
      </c>
      <c r="D37" s="28">
        <f>SUM(B37/B9)</f>
        <v>0.125</v>
      </c>
      <c r="E37" s="57"/>
      <c r="F37" s="43">
        <f>SUM(E37/E4)</f>
        <v>0</v>
      </c>
      <c r="G37" s="28">
        <f>SUM(E37/E9)</f>
        <v>0</v>
      </c>
      <c r="H37" s="63"/>
      <c r="I37" s="43" t="str">
        <f>IFERROR(SUM(H37/H4), " ")</f>
        <v xml:space="preserve"> </v>
      </c>
      <c r="J37" s="29" t="str">
        <f>IFERROR(SUM(H37/H9), " ")</f>
        <v xml:space="preserve"> </v>
      </c>
    </row>
    <row r="38" spans="1:10" x14ac:dyDescent="0.3">
      <c r="A38" s="44" t="s">
        <v>32</v>
      </c>
      <c r="B38" s="57">
        <v>11000</v>
      </c>
      <c r="C38" s="43">
        <f>SUM(B38/B4)</f>
        <v>5.5</v>
      </c>
      <c r="D38" s="28">
        <f>SUM(B38/B9)</f>
        <v>0.6875</v>
      </c>
      <c r="E38" s="57"/>
      <c r="F38" s="43">
        <f>SUM(E38/E4)</f>
        <v>0</v>
      </c>
      <c r="G38" s="28">
        <f>SUM(E38/E9)</f>
        <v>0</v>
      </c>
      <c r="H38" s="63"/>
      <c r="I38" s="43" t="str">
        <f>IFERROR(SUM(H38/H4), " ")</f>
        <v xml:space="preserve"> </v>
      </c>
      <c r="J38" s="29" t="str">
        <f>IFERROR(SUM(H38/H9), " ")</f>
        <v xml:space="preserve"> </v>
      </c>
    </row>
    <row r="39" spans="1:10" x14ac:dyDescent="0.3">
      <c r="A39" s="44" t="s">
        <v>33</v>
      </c>
      <c r="B39" s="57">
        <v>15000</v>
      </c>
      <c r="C39" s="43">
        <f>SUM(B39/B4)</f>
        <v>7.5</v>
      </c>
      <c r="D39" s="28">
        <f>SUM(B39/B9)</f>
        <v>0.9375</v>
      </c>
      <c r="E39" s="57"/>
      <c r="F39" s="43">
        <f>SUM(E39/E4)</f>
        <v>0</v>
      </c>
      <c r="G39" s="28">
        <f>SUM(E39/E9)</f>
        <v>0</v>
      </c>
      <c r="H39" s="63"/>
      <c r="I39" s="43" t="str">
        <f>IFERROR(SUM(H39/H4), " ")</f>
        <v xml:space="preserve"> </v>
      </c>
      <c r="J39" s="29" t="str">
        <f>IFERROR(SUM(H39/H9), " ")</f>
        <v xml:space="preserve"> </v>
      </c>
    </row>
    <row r="40" spans="1:10" ht="15" thickBot="1" x14ac:dyDescent="0.35">
      <c r="A40" s="20" t="s">
        <v>39</v>
      </c>
      <c r="B40" s="45">
        <f>SUM(B25:B39)</f>
        <v>488000</v>
      </c>
      <c r="C40" s="45">
        <f t="shared" ref="C40:J40" si="1">SUM(C25:C39)</f>
        <v>244</v>
      </c>
      <c r="D40" s="45">
        <f t="shared" si="1"/>
        <v>30.5</v>
      </c>
      <c r="E40" s="45">
        <f t="shared" si="1"/>
        <v>0</v>
      </c>
      <c r="F40" s="45">
        <f t="shared" si="1"/>
        <v>0</v>
      </c>
      <c r="G40" s="45">
        <f t="shared" si="1"/>
        <v>0</v>
      </c>
      <c r="H40" s="45">
        <f t="shared" si="1"/>
        <v>0</v>
      </c>
      <c r="I40" s="45">
        <f t="shared" si="1"/>
        <v>0</v>
      </c>
      <c r="J40" s="45">
        <f t="shared" si="1"/>
        <v>0</v>
      </c>
    </row>
    <row r="41" spans="1:10" ht="15" thickTop="1" x14ac:dyDescent="0.3">
      <c r="A41" s="46" t="s">
        <v>40</v>
      </c>
      <c r="B41" s="47">
        <f>SUM(B40/B22)</f>
        <v>0.33310580204778156</v>
      </c>
      <c r="C41" s="46"/>
      <c r="D41" s="46"/>
      <c r="E41" s="47">
        <f>SUM(E40/E22)</f>
        <v>0</v>
      </c>
      <c r="F41" s="46"/>
      <c r="G41" s="46"/>
      <c r="H41" s="47" t="str">
        <f>IFERROR(SUM(H40/H22), " ")</f>
        <v xml:space="preserve"> </v>
      </c>
      <c r="I41" s="46"/>
      <c r="J41" s="46"/>
    </row>
    <row r="42" spans="1:10" ht="15" thickBot="1" x14ac:dyDescent="0.35">
      <c r="A42" s="48" t="s">
        <v>34</v>
      </c>
      <c r="B42" s="49">
        <f t="shared" ref="B42:H42" si="2">SUM(B22-B40)</f>
        <v>977000</v>
      </c>
      <c r="C42" s="50">
        <f t="shared" si="2"/>
        <v>488.5</v>
      </c>
      <c r="D42" s="51">
        <f t="shared" si="2"/>
        <v>61.0625</v>
      </c>
      <c r="E42" s="49">
        <f t="shared" si="2"/>
        <v>650000</v>
      </c>
      <c r="F42" s="50">
        <f t="shared" si="2"/>
        <v>325</v>
      </c>
      <c r="G42" s="51">
        <f t="shared" si="2"/>
        <v>39.393939393939391</v>
      </c>
      <c r="H42" s="52">
        <f t="shared" si="2"/>
        <v>0</v>
      </c>
      <c r="I42" s="53" t="str">
        <f>IFERROR(SUM(I22-I40), " ")</f>
        <v xml:space="preserve"> </v>
      </c>
      <c r="J42" s="54" t="str">
        <f>IFERROR(SUM(J22-J40), " ")</f>
        <v xml:space="preserve"> </v>
      </c>
    </row>
    <row r="43" spans="1:10" ht="15" thickTop="1" x14ac:dyDescent="0.3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Williams</dc:creator>
  <cp:lastModifiedBy>Rebecca</cp:lastModifiedBy>
  <dcterms:created xsi:type="dcterms:W3CDTF">2014-10-18T02:46:03Z</dcterms:created>
  <dcterms:modified xsi:type="dcterms:W3CDTF">2021-05-25T03:08:02Z</dcterms:modified>
</cp:coreProperties>
</file>